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litgrid.sharepoint.com/sites/VRirHLrangospirkimas/Bendrai naudojami dokumentai/General/Sutarties projektas/"/>
    </mc:Choice>
  </mc:AlternateContent>
  <xr:revisionPtr revIDLastSave="48" documentId="8_{5D9FEC47-21E8-410D-A7B5-8308DF6A086F}" xr6:coauthVersionLast="47" xr6:coauthVersionMax="47" xr10:uidLastSave="{EFCED82F-4C43-41C8-87DE-E1715FD00E97}"/>
  <bookViews>
    <workbookView xWindow="-28920" yWindow="-120" windowWidth="29040" windowHeight="16440" xr2:uid="{AD51221F-6234-4C56-A580-4F83EDED649D}"/>
  </bookViews>
  <sheets>
    <sheet name="Mileston plan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2" l="1"/>
  <c r="D31" i="2"/>
  <c r="E30" i="2"/>
  <c r="E29" i="2"/>
  <c r="E28" i="2"/>
  <c r="E25" i="2"/>
  <c r="F25" i="2" s="1"/>
  <c r="E27" i="2" s="1"/>
  <c r="E14" i="2"/>
  <c r="F14" i="2" s="1"/>
  <c r="E16" i="2" s="1"/>
  <c r="E19" i="2"/>
  <c r="E18" i="2"/>
  <c r="E17" i="2"/>
  <c r="D9" i="2"/>
  <c r="E15" i="2" l="1"/>
  <c r="E26" i="2"/>
  <c r="E31" i="2" s="1"/>
  <c r="E20" i="2" l="1"/>
</calcChain>
</file>

<file path=xl/sharedStrings.xml><?xml version="1.0" encoding="utf-8"?>
<sst xmlns="http://schemas.openxmlformats.org/spreadsheetml/2006/main" count="60" uniqueCount="35">
  <si>
    <t>Total</t>
  </si>
  <si>
    <t>No.</t>
  </si>
  <si>
    <t>Description</t>
  </si>
  <si>
    <t>Remarks</t>
  </si>
  <si>
    <t xml:space="preserve">Invoice amount </t>
  </si>
  <si>
    <t>Pre-payment</t>
  </si>
  <si>
    <t>Pre-payment may be set between 0% and 30%, as stipulated in Contract Clause No. []. The agreed-upon down payment amount shall be deducted on equal parts from the first two invoices as specified bellow. All related details must be explicitly outlined in the proposal.</t>
  </si>
  <si>
    <t>Approved of the project documentation for all three VSR</t>
  </si>
  <si>
    <t>From Initial amount</t>
  </si>
  <si>
    <t>After the completion of the Factory Acceptance Tests (FAT)</t>
  </si>
  <si>
    <t>Can be splited by items. This indexation number will be used for this and following invoces.</t>
  </si>
  <si>
    <t>From indexated amount</t>
  </si>
  <si>
    <t>Item is ready to Ship.</t>
  </si>
  <si>
    <t>Paking list is ready and equipment ready to load on transport. Can be splited by item.</t>
  </si>
  <si>
    <t>Item is delivered and unloaded in nominated place</t>
  </si>
  <si>
    <t>Ccompletion of Supervision Services</t>
  </si>
  <si>
    <t>Example</t>
  </si>
  <si>
    <t>Column1</t>
  </si>
  <si>
    <t>Invoice amount</t>
  </si>
  <si>
    <t>note</t>
  </si>
  <si>
    <t>VSR price:</t>
  </si>
  <si>
    <t>Completion of Supervision Services</t>
  </si>
  <si>
    <t>Prepaymeny deducted from first two invoices as example</t>
  </si>
  <si>
    <t>From indexated amount and plus compensation</t>
  </si>
  <si>
    <t>Index</t>
  </si>
  <si>
    <t>Delivery Report should be provided with invoice. Details (list of invoices and etc.)should be provided with compentetion invoice.</t>
  </si>
  <si>
    <t>Precents from Item price</t>
  </si>
  <si>
    <t>The tables below are provided as an example and will be deleted in the final document.</t>
  </si>
  <si>
    <t>Example in case of no prepayment</t>
  </si>
  <si>
    <t>Dates not late than</t>
  </si>
  <si>
    <t xml:space="preserve">1 month </t>
  </si>
  <si>
    <t xml:space="preserve">3 month </t>
  </si>
  <si>
    <t xml:space="preserve">16 month </t>
  </si>
  <si>
    <t xml:space="preserve">17 month  </t>
  </si>
  <si>
    <t>18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</si>
</sst>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6" formatCode="_-* #,##0.00\ [$€-427]_-;\-* #,##0.00\ [$€-427]_-;_-* &quot;-&quot;??\ [$€-427]_-;_-@_-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9" fontId="0" fillId="0" borderId="0" xfId="2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9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9" fontId="2" fillId="0" borderId="0" xfId="2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166" fontId="0" fillId="0" borderId="0" xfId="1" applyNumberFormat="1" applyFont="1" applyFill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9" fontId="0" fillId="0" borderId="2" xfId="2" applyFont="1" applyFill="1" applyBorder="1" applyAlignment="1">
      <alignment wrapText="1"/>
    </xf>
    <xf numFmtId="44" fontId="0" fillId="0" borderId="2" xfId="2" applyNumberFormat="1" applyFont="1" applyFill="1" applyBorder="1" applyAlignment="1">
      <alignment wrapText="1"/>
    </xf>
    <xf numFmtId="166" fontId="0" fillId="0" borderId="2" xfId="2" applyNumberFormat="1" applyFont="1" applyFill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166" fontId="0" fillId="0" borderId="0" xfId="0" applyNumberFormat="1" applyAlignment="1">
      <alignment wrapText="1"/>
    </xf>
    <xf numFmtId="166" fontId="0" fillId="0" borderId="0" xfId="1" applyNumberFormat="1" applyFont="1" applyFill="1" applyBorder="1"/>
    <xf numFmtId="0" fontId="0" fillId="0" borderId="2" xfId="0" applyBorder="1" applyAlignment="1">
      <alignment horizontal="center" vertical="center" wrapText="1"/>
    </xf>
    <xf numFmtId="44" fontId="0" fillId="0" borderId="0" xfId="0" applyNumberFormat="1"/>
    <xf numFmtId="44" fontId="0" fillId="3" borderId="0" xfId="0" applyNumberFormat="1" applyFill="1"/>
    <xf numFmtId="9" fontId="0" fillId="0" borderId="0" xfId="0" applyNumberFormat="1" applyFont="1" applyAlignment="1">
      <alignment wrapText="1"/>
    </xf>
    <xf numFmtId="44" fontId="2" fillId="2" borderId="2" xfId="1" applyFont="1" applyFill="1" applyBorder="1" applyAlignment="1">
      <alignment wrapText="1"/>
    </xf>
    <xf numFmtId="0" fontId="2" fillId="0" borderId="0" xfId="0" applyFont="1" applyAlignment="1">
      <alignment horizontal="center"/>
    </xf>
    <xf numFmtId="166" fontId="2" fillId="0" borderId="3" xfId="2" applyNumberFormat="1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Fill="1" applyAlignment="1">
      <alignment horizontal="center"/>
    </xf>
    <xf numFmtId="44" fontId="0" fillId="0" borderId="0" xfId="0" applyNumberForma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42">
    <dxf>
      <alignment horizontal="center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3" formatCode="0%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indent="0" justifyLastLine="0" shrinkToFit="0" readingOrder="0"/>
    </dxf>
    <dxf>
      <fill>
        <patternFill patternType="none">
          <bgColor auto="1"/>
        </patternFill>
      </fill>
      <alignment horizontal="center" vertical="bottom" textRotation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indent="0" justifyLastLine="0" shrinkToFit="0" readingOrder="0"/>
    </dxf>
    <dxf>
      <fill>
        <patternFill patternType="none">
          <bgColor auto="1"/>
        </patternFill>
      </fill>
      <alignment horizontal="center" vertical="bottom" textRotation="0" indent="0" justifyLastLine="0" shrinkToFit="0" readingOrder="0"/>
    </dxf>
    <dxf>
      <fill>
        <patternFill patternType="none">
          <bgColor auto="1"/>
        </patternFill>
      </fill>
    </dxf>
    <dxf>
      <alignment horizontal="center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6" formatCode="_-* #,##0.00\ [$€-427]_-;\-* #,##0.00\ [$€-427]_-;_-* &quot;-&quot;??\ [$€-427]_-;_-@_-"/>
      <alignment horizontal="general" vertical="bottom" textRotation="0" wrapText="1" indent="0" justifyLastLine="0" shrinkToFit="0" readingOrder="0"/>
    </dxf>
    <dxf>
      <numFmt numFmtId="13" formatCode="0%"/>
      <alignment horizontal="general" vertical="bottom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6" formatCode="_-* #,##0.00\ [$€-427]_-;\-* #,##0.00\ [$€-427]_-;_-* &quot;-&quot;??\ [$€-427]_-;_-@_-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numFmt numFmtId="13" formatCode="0%"/>
      <alignment horizontal="general" vertical="bottom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numFmt numFmtId="34" formatCode="_-* #,##0.00\ &quot;€&quot;_-;\-* #,##0.00\ &quot;€&quot;_-;_-* &quot;-&quot;??\ &quot;€&quot;_-;_-@_-"/>
      <fill>
        <patternFill patternType="none">
          <bgColor auto="1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numFmt numFmtId="13" formatCode="0%"/>
      <fill>
        <patternFill patternType="none">
          <bgColor auto="1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fill>
        <patternFill patternType="none"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</border>
    </dxf>
    <dxf>
      <fill>
        <patternFill patternType="none">
          <bgColor auto="1"/>
        </patternFill>
      </fill>
    </dxf>
    <dxf>
      <border diagonalUp="0" diagonalDown="0">
        <left/>
        <right/>
        <top/>
        <bottom style="thin">
          <color indexed="64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numFmt numFmtId="34" formatCode="_-* #,##0.00\ &quot;€&quot;_-;\-* #,##0.00\ &quot;€&quot;_-;_-* &quot;-&quot;??\ &quot;€&quot;_-;_-@_-"/>
      <fill>
        <patternFill patternType="none"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numFmt numFmtId="13" formatCode="0%"/>
      <fill>
        <patternFill patternType="none"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fill>
        <patternFill patternType="none"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bgColor auto="1"/>
        </patternFill>
      </fill>
    </dxf>
    <dxf>
      <border outline="0">
        <bottom style="thin">
          <color theme="4" tint="0.39997558519241921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186"/>
        <scheme val="minor"/>
      </font>
      <alignment horizontal="general" vertical="bottom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8B2CE2-C11C-4FD4-8994-15AE5AA52366}" name="Table2" displayName="Table2" ref="B2:G9" totalsRowCount="1" dataDxfId="41">
  <autoFilter ref="B2:G8" xr:uid="{958B2CE2-C11C-4FD4-8994-15AE5AA52366}"/>
  <tableColumns count="6">
    <tableColumn id="1" xr3:uid="{400505DF-0FEB-4CB5-AF34-0CE0DE554D81}" name="No." totalsRowLabel="Total" dataDxfId="40" totalsRowDxfId="4"/>
    <tableColumn id="2" xr3:uid="{FFDD1C7C-805F-4DB6-9429-4F0D03EB6A72}" name="Description" dataDxfId="39" totalsRowDxfId="3"/>
    <tableColumn id="3" xr3:uid="{E7B8E327-2D2D-4714-AC9B-D14FC69D76E4}" name="Precents from Item price" totalsRowFunction="custom" dataDxfId="38" totalsRowDxfId="2" dataCellStyle="Percent">
      <totalsRowFormula>+D7+D6+D5+D4+D8</totalsRowFormula>
    </tableColumn>
    <tableColumn id="4" xr3:uid="{2B6243B3-C72C-4A76-BFD6-C366C68DDFDD}" name="Remarks" dataDxfId="37" totalsRowDxfId="1"/>
    <tableColumn id="5" xr3:uid="{2AFEDE4F-56C5-42F5-A73F-209AB5780DA1}" name="Invoice amount " dataDxfId="12"/>
    <tableColumn id="7" xr3:uid="{B74B4E5E-419E-45CC-9F31-C8D0163293D2}" name="Dates not late than" dataDxfId="11" totalsRow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0742945-D5DA-4E4E-94CE-13F22489C6B1}" name="Table3" displayName="Table3" ref="B12:G20" totalsRowCount="1" headerRowDxfId="36" dataDxfId="35" totalsRowDxfId="33" tableBorderDxfId="34">
  <autoFilter ref="B12:G19" xr:uid="{40742945-D5DA-4E4E-94CE-13F22489C6B1}"/>
  <tableColumns count="6">
    <tableColumn id="1" xr3:uid="{FD42C6C7-9747-4226-A2E7-73C2FBD8EB8E}" name="Example" totalsRowLabel="Total" dataDxfId="32" totalsRowDxfId="20"/>
    <tableColumn id="2" xr3:uid="{783D7994-CDA4-4E27-A46D-140923B3209C}" name="Description" dataDxfId="31" totalsRowDxfId="19"/>
    <tableColumn id="3" xr3:uid="{1DFA82E0-C470-4DE3-9C2E-66A46566E8BC}" name="Precents from Item price" totalsRowFunction="custom" dataDxfId="30" totalsRowDxfId="18" dataCellStyle="Percent">
      <totalsRowFormula>SUM(D15:D19)</totalsRowFormula>
    </tableColumn>
    <tableColumn id="4" xr3:uid="{8993D5BD-1AFF-42DF-9F3B-57AC3476F7E3}" name="Invoice amount" totalsRowFunction="sum" dataDxfId="29" totalsRowDxfId="17" dataCellStyle="Percent">
      <calculatedColumnFormula>D12*Table3[[#This Row],[Precents from Item price]]</calculatedColumnFormula>
    </tableColumn>
    <tableColumn id="5" xr3:uid="{CFD46215-F860-4028-BB45-246CCE7482EE}" name="note" dataDxfId="10"/>
    <tableColumn id="6" xr3:uid="{F7CA200F-3DA1-402B-B193-60DC739F3AE0}" name="Column1" dataDxfId="9" totalsRowDxfId="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E0DF04F-F8D0-4E29-B706-A8532FDDADA8}" name="Table35" displayName="Table35" ref="B23:G31" totalsRowCount="1" headerRowDxfId="28" dataDxfId="27" totalsRowDxfId="25" tableBorderDxfId="26">
  <autoFilter ref="B23:G30" xr:uid="{4E0DF04F-F8D0-4E29-B706-A8532FDDADA8}"/>
  <tableColumns count="6">
    <tableColumn id="1" xr3:uid="{2A0BA437-C402-4354-9F82-8C2849867771}" name="Example" totalsRowLabel="Total" dataDxfId="24" totalsRowDxfId="16"/>
    <tableColumn id="2" xr3:uid="{17149E8F-16C4-447E-8D13-6C3D5A7B9150}" name="Description" dataDxfId="23" totalsRowDxfId="15"/>
    <tableColumn id="3" xr3:uid="{8F95B63C-87D3-486E-B5EA-386FCEF7A89E}" name="Precents from Item price" totalsRowFunction="custom" dataDxfId="22" totalsRowDxfId="14" dataCellStyle="Percent">
      <totalsRowFormula>SUM(D15:D19)</totalsRowFormula>
    </tableColumn>
    <tableColumn id="4" xr3:uid="{EC17EA90-53EB-4F10-8FE3-17487F759CE4}" name="Invoice amount" totalsRowFunction="sum" dataDxfId="21" totalsRowDxfId="13" dataCellStyle="Percent">
      <calculatedColumnFormula>D23*Table35[[#This Row],[Precents from Item price]]</calculatedColumnFormula>
    </tableColumn>
    <tableColumn id="5" xr3:uid="{C4E420EE-A054-4D42-B8B7-E83CF1BE8538}" name="note" dataDxfId="7"/>
    <tableColumn id="6" xr3:uid="{163B35FA-7DC7-4142-9561-AA9B80D6280D}" name="Column1" dataDxfId="6" totalsRow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9B9E7-7997-4A17-8A87-67D7F3E6389A}">
  <dimension ref="B2:G32"/>
  <sheetViews>
    <sheetView tabSelected="1" workbookViewId="0">
      <selection activeCell="H6" sqref="H6"/>
    </sheetView>
  </sheetViews>
  <sheetFormatPr defaultRowHeight="14.4" x14ac:dyDescent="0.3"/>
  <cols>
    <col min="2" max="2" width="10.44140625" customWidth="1"/>
    <col min="3" max="3" width="32.33203125" bestFit="1" customWidth="1"/>
    <col min="4" max="4" width="25.21875" bestFit="1" customWidth="1"/>
    <col min="5" max="5" width="85.77734375" customWidth="1"/>
    <col min="6" max="6" width="22.44140625" customWidth="1"/>
    <col min="7" max="7" width="19.88671875" style="12" customWidth="1"/>
  </cols>
  <sheetData>
    <row r="2" spans="2:7" x14ac:dyDescent="0.3">
      <c r="B2" t="s">
        <v>1</v>
      </c>
      <c r="C2" t="s">
        <v>2</v>
      </c>
      <c r="D2" t="s">
        <v>26</v>
      </c>
      <c r="E2" t="s">
        <v>3</v>
      </c>
      <c r="F2" s="1" t="s">
        <v>4</v>
      </c>
      <c r="G2" s="30" t="s">
        <v>29</v>
      </c>
    </row>
    <row r="3" spans="2:7" ht="43.2" x14ac:dyDescent="0.3">
      <c r="B3" s="9">
        <v>0</v>
      </c>
      <c r="C3" s="11" t="s">
        <v>5</v>
      </c>
      <c r="D3" s="10">
        <v>0.3</v>
      </c>
      <c r="E3" s="3" t="s">
        <v>6</v>
      </c>
      <c r="F3" s="3"/>
      <c r="G3" s="31" t="s">
        <v>30</v>
      </c>
    </row>
    <row r="4" spans="2:7" ht="28.8" x14ac:dyDescent="0.3">
      <c r="B4" s="7">
        <v>1</v>
      </c>
      <c r="C4" s="6" t="s">
        <v>7</v>
      </c>
      <c r="D4" s="5">
        <v>0.2</v>
      </c>
      <c r="E4" s="1"/>
      <c r="F4" s="1" t="s">
        <v>8</v>
      </c>
      <c r="G4" s="30" t="s">
        <v>31</v>
      </c>
    </row>
    <row r="5" spans="2:7" ht="28.8" x14ac:dyDescent="0.3">
      <c r="B5" s="7">
        <v>2</v>
      </c>
      <c r="C5" s="6" t="s">
        <v>9</v>
      </c>
      <c r="D5" s="5">
        <v>0.4</v>
      </c>
      <c r="E5" s="1" t="s">
        <v>10</v>
      </c>
      <c r="F5" s="7" t="s">
        <v>11</v>
      </c>
      <c r="G5" s="30" t="s">
        <v>32</v>
      </c>
    </row>
    <row r="6" spans="2:7" x14ac:dyDescent="0.3">
      <c r="B6" s="7">
        <v>3</v>
      </c>
      <c r="C6" s="6" t="s">
        <v>12</v>
      </c>
      <c r="D6" s="5">
        <v>0.2</v>
      </c>
      <c r="E6" s="1" t="s">
        <v>13</v>
      </c>
      <c r="F6" s="7" t="s">
        <v>11</v>
      </c>
      <c r="G6" s="30" t="s">
        <v>33</v>
      </c>
    </row>
    <row r="7" spans="2:7" ht="28.8" x14ac:dyDescent="0.3">
      <c r="B7" s="7">
        <v>4</v>
      </c>
      <c r="C7" s="6" t="s">
        <v>14</v>
      </c>
      <c r="D7" s="5">
        <v>0.15</v>
      </c>
      <c r="E7" s="1" t="s">
        <v>25</v>
      </c>
      <c r="F7" s="7" t="s">
        <v>23</v>
      </c>
      <c r="G7" s="30" t="s">
        <v>34</v>
      </c>
    </row>
    <row r="8" spans="2:7" x14ac:dyDescent="0.3">
      <c r="B8" s="7">
        <v>5</v>
      </c>
      <c r="C8" s="6" t="s">
        <v>21</v>
      </c>
      <c r="D8" s="5">
        <v>0.05</v>
      </c>
      <c r="E8" s="1"/>
      <c r="F8" s="7" t="s">
        <v>11</v>
      </c>
      <c r="G8" s="30"/>
    </row>
    <row r="9" spans="2:7" x14ac:dyDescent="0.3">
      <c r="B9" s="7" t="s">
        <v>0</v>
      </c>
      <c r="C9" s="1"/>
      <c r="D9" s="8">
        <f>+D7+D6+D5+D4+D8</f>
        <v>1</v>
      </c>
      <c r="E9" s="1"/>
    </row>
    <row r="10" spans="2:7" x14ac:dyDescent="0.3">
      <c r="B10" s="7"/>
      <c r="C10" s="1"/>
      <c r="D10" s="8"/>
      <c r="E10" s="1"/>
    </row>
    <row r="11" spans="2:7" x14ac:dyDescent="0.3">
      <c r="B11" s="28" t="s">
        <v>27</v>
      </c>
      <c r="C11" s="28"/>
      <c r="D11" s="28"/>
      <c r="E11" s="28"/>
      <c r="F11" s="28"/>
    </row>
    <row r="12" spans="2:7" x14ac:dyDescent="0.3">
      <c r="B12" t="s">
        <v>16</v>
      </c>
      <c r="C12" t="s">
        <v>2</v>
      </c>
      <c r="D12" t="s">
        <v>26</v>
      </c>
      <c r="E12" s="13" t="s">
        <v>18</v>
      </c>
      <c r="F12" t="s">
        <v>19</v>
      </c>
      <c r="G12" s="32" t="s">
        <v>17</v>
      </c>
    </row>
    <row r="13" spans="2:7" x14ac:dyDescent="0.3">
      <c r="B13" s="14"/>
      <c r="C13" s="15" t="s">
        <v>20</v>
      </c>
      <c r="D13" s="27">
        <v>2000000</v>
      </c>
      <c r="E13" s="29" t="s">
        <v>22</v>
      </c>
      <c r="G13" s="32"/>
    </row>
    <row r="14" spans="2:7" x14ac:dyDescent="0.3">
      <c r="B14" s="14">
        <v>0</v>
      </c>
      <c r="C14" s="16" t="s">
        <v>5</v>
      </c>
      <c r="D14" s="17">
        <v>0.3</v>
      </c>
      <c r="E14" s="18">
        <f>D13*Table3[[#This Row],[Precents from Item price]]</f>
        <v>600000</v>
      </c>
      <c r="F14" s="25">
        <f>Table3[[#This Row],[Invoice amount]]/2</f>
        <v>300000</v>
      </c>
      <c r="G14" s="33"/>
    </row>
    <row r="15" spans="2:7" ht="28.8" x14ac:dyDescent="0.3">
      <c r="B15" s="14">
        <v>1</v>
      </c>
      <c r="C15" s="16" t="s">
        <v>7</v>
      </c>
      <c r="D15" s="17">
        <v>0.2</v>
      </c>
      <c r="E15" s="18">
        <f>D13*Table3[[#This Row],[Precents from Item price]]-F14</f>
        <v>100000</v>
      </c>
      <c r="G15" s="32"/>
    </row>
    <row r="16" spans="2:7" ht="28.8" x14ac:dyDescent="0.3">
      <c r="B16" s="14">
        <v>2</v>
      </c>
      <c r="C16" s="16" t="s">
        <v>9</v>
      </c>
      <c r="D16" s="17">
        <v>0.4</v>
      </c>
      <c r="E16" s="19">
        <f>D13*Table3[[#This Row],[Precents from Item price]]*Table3[[#This Row],[note]]-F14</f>
        <v>596000.00000000012</v>
      </c>
      <c r="F16" s="4">
        <v>1.1200000000000001</v>
      </c>
      <c r="G16" s="32" t="s">
        <v>24</v>
      </c>
    </row>
    <row r="17" spans="2:7" x14ac:dyDescent="0.3">
      <c r="B17" s="14">
        <v>3</v>
      </c>
      <c r="C17" s="16" t="s">
        <v>12</v>
      </c>
      <c r="D17" s="17">
        <v>0.2</v>
      </c>
      <c r="E17" s="18">
        <f>D13*Table3[[#This Row],[Precents from Item price]]*F16</f>
        <v>448000.00000000006</v>
      </c>
      <c r="G17" s="32"/>
    </row>
    <row r="18" spans="2:7" ht="28.8" x14ac:dyDescent="0.3">
      <c r="B18" s="14">
        <v>4</v>
      </c>
      <c r="C18" s="16" t="s">
        <v>14</v>
      </c>
      <c r="D18" s="17">
        <v>0.15</v>
      </c>
      <c r="E18" s="19">
        <f>$D$13*Table3[[#This Row],[Precents from Item price]]*$F$16</f>
        <v>336000.00000000006</v>
      </c>
      <c r="G18" s="32"/>
    </row>
    <row r="19" spans="2:7" x14ac:dyDescent="0.3">
      <c r="B19" s="14">
        <v>5</v>
      </c>
      <c r="C19" s="16" t="s">
        <v>21</v>
      </c>
      <c r="D19" s="17">
        <v>0.05</v>
      </c>
      <c r="E19" s="18">
        <f>$D$13*Table3[[#This Row],[Precents from Item price]]*$F$16</f>
        <v>112000.00000000001</v>
      </c>
      <c r="G19" s="32"/>
    </row>
    <row r="20" spans="2:7" x14ac:dyDescent="0.3">
      <c r="B20" s="20" t="s">
        <v>0</v>
      </c>
      <c r="C20" s="6"/>
      <c r="D20" s="26">
        <f>SUM(D15:D19)</f>
        <v>1</v>
      </c>
      <c r="E20" s="21">
        <f>SUBTOTAL(109,Table3[Invoice amount])</f>
        <v>2192000</v>
      </c>
      <c r="G20" s="32"/>
    </row>
    <row r="21" spans="2:7" x14ac:dyDescent="0.3">
      <c r="E21" s="2"/>
    </row>
    <row r="23" spans="2:7" x14ac:dyDescent="0.3">
      <c r="B23" t="s">
        <v>16</v>
      </c>
      <c r="C23" t="s">
        <v>2</v>
      </c>
      <c r="D23" t="s">
        <v>26</v>
      </c>
      <c r="E23" s="22" t="s">
        <v>18</v>
      </c>
      <c r="F23" t="s">
        <v>19</v>
      </c>
      <c r="G23" s="32" t="s">
        <v>17</v>
      </c>
    </row>
    <row r="24" spans="2:7" x14ac:dyDescent="0.3">
      <c r="B24" s="23"/>
      <c r="C24" s="15" t="s">
        <v>20</v>
      </c>
      <c r="D24" s="27">
        <v>2000000</v>
      </c>
      <c r="E24" s="29" t="s">
        <v>28</v>
      </c>
      <c r="G24" s="32"/>
    </row>
    <row r="25" spans="2:7" x14ac:dyDescent="0.3">
      <c r="B25" s="23">
        <v>0</v>
      </c>
      <c r="C25" s="16" t="s">
        <v>5</v>
      </c>
      <c r="D25" s="17">
        <v>0</v>
      </c>
      <c r="E25" s="18">
        <f>D24*Table35[[#This Row],[Precents from Item price]]</f>
        <v>0</v>
      </c>
      <c r="F25" s="24">
        <f>Table35[[#This Row],[Invoice amount]]/2</f>
        <v>0</v>
      </c>
      <c r="G25" s="33"/>
    </row>
    <row r="26" spans="2:7" ht="28.8" x14ac:dyDescent="0.3">
      <c r="B26" s="23">
        <v>1</v>
      </c>
      <c r="C26" s="16" t="s">
        <v>7</v>
      </c>
      <c r="D26" s="17">
        <v>0.2</v>
      </c>
      <c r="E26" s="18">
        <f>D24*Table35[[#This Row],[Precents from Item price]]-F25</f>
        <v>400000</v>
      </c>
      <c r="G26" s="32"/>
    </row>
    <row r="27" spans="2:7" ht="28.8" x14ac:dyDescent="0.3">
      <c r="B27" s="23">
        <v>2</v>
      </c>
      <c r="C27" s="16" t="s">
        <v>9</v>
      </c>
      <c r="D27" s="17">
        <v>0.4</v>
      </c>
      <c r="E27" s="19">
        <f>D24*Table35[[#This Row],[Precents from Item price]]*Table35[[#This Row],[note]]-F25</f>
        <v>896000.00000000012</v>
      </c>
      <c r="F27" s="4">
        <v>1.1200000000000001</v>
      </c>
      <c r="G27" s="32" t="s">
        <v>24</v>
      </c>
    </row>
    <row r="28" spans="2:7" x14ac:dyDescent="0.3">
      <c r="B28" s="23">
        <v>3</v>
      </c>
      <c r="C28" s="16" t="s">
        <v>12</v>
      </c>
      <c r="D28" s="17">
        <v>0.2</v>
      </c>
      <c r="E28" s="18">
        <f>D24*Table35[[#This Row],[Precents from Item price]]*F27</f>
        <v>448000.00000000006</v>
      </c>
      <c r="G28" s="32"/>
    </row>
    <row r="29" spans="2:7" ht="28.8" x14ac:dyDescent="0.3">
      <c r="B29" s="23">
        <v>4</v>
      </c>
      <c r="C29" s="16" t="s">
        <v>14</v>
      </c>
      <c r="D29" s="17">
        <v>0.15</v>
      </c>
      <c r="E29" s="19">
        <f>$D$13*Table35[[#This Row],[Precents from Item price]]*$F$16</f>
        <v>336000.00000000006</v>
      </c>
      <c r="G29" s="32"/>
    </row>
    <row r="30" spans="2:7" x14ac:dyDescent="0.3">
      <c r="B30" s="23">
        <v>5</v>
      </c>
      <c r="C30" s="16" t="s">
        <v>15</v>
      </c>
      <c r="D30" s="17">
        <v>0.05</v>
      </c>
      <c r="E30" s="18">
        <f>$D$13*Table35[[#This Row],[Precents from Item price]]*$F$16</f>
        <v>112000.00000000001</v>
      </c>
      <c r="G30" s="32"/>
    </row>
    <row r="31" spans="2:7" x14ac:dyDescent="0.3">
      <c r="B31" s="7" t="s">
        <v>0</v>
      </c>
      <c r="C31" s="6"/>
      <c r="D31" s="8">
        <f>SUM(D15:D19)</f>
        <v>1</v>
      </c>
      <c r="E31" s="21">
        <f>SUBTOTAL(109,Table35[Invoice amount])</f>
        <v>2192000</v>
      </c>
      <c r="G31" s="32"/>
    </row>
    <row r="32" spans="2:7" x14ac:dyDescent="0.3">
      <c r="E32" s="2"/>
    </row>
  </sheetData>
  <mergeCells count="1">
    <mergeCell ref="B11:F11"/>
  </mergeCells>
  <phoneticPr fontId="3" type="noConversion"/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69797E4C815D7D4FA176C9BE15686DAA" ma:contentTypeVersion="4" ma:contentTypeDescription="Kurkite naują dokumentą." ma:contentTypeScope="" ma:versionID="69aa397c521f6ae3fc96dc6e5d3518de">
  <xsd:schema xmlns:xsd="http://www.w3.org/2001/XMLSchema" xmlns:xs="http://www.w3.org/2001/XMLSchema" xmlns:p="http://schemas.microsoft.com/office/2006/metadata/properties" xmlns:ns2="9d108d83-da60-47f0-a449-64e047f51a30" targetNamespace="http://schemas.microsoft.com/office/2006/metadata/properties" ma:root="true" ma:fieldsID="1346e4069ce2b70cb46f431ea19b6da7" ns2:_="">
    <xsd:import namespace="9d108d83-da60-47f0-a449-64e047f51a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108d83-da60-47f0-a449-64e047f51a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B3AB41-FF98-47EC-8412-2ED6821B9A57}">
  <ds:schemaRefs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9d108d83-da60-47f0-a449-64e047f51a30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B8ECDCC-C410-4943-B537-67960AC4F7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3248C3-DCFB-4D96-B235-81C70BEA07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108d83-da60-47f0-a449-64e047f51a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Mileston plan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Genadijus Andrejevas</dc:creator>
  <cp:keywords/>
  <dc:description/>
  <cp:lastModifiedBy>Genadijus Andrejevas</cp:lastModifiedBy>
  <cp:revision/>
  <dcterms:created xsi:type="dcterms:W3CDTF">2025-01-03T08:30:17Z</dcterms:created>
  <dcterms:modified xsi:type="dcterms:W3CDTF">2025-01-14T08:11:58Z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2025-01-03T08:54:11Z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c5d3d6cf-7d86-40e7-9654-c899760da923</vt:lpwstr>
  </property>
  <property fmtid="{D5CDD505-2E9C-101B-9397-08002B2CF9AE}" pid="8" name="MSIP_Label_32ae7b5d-0aac-474b-ae2b-02c331ef2874_ContentBits">
    <vt:lpwstr>0</vt:lpwstr>
  </property>
  <property fmtid="{D5CDD505-2E9C-101B-9397-08002B2CF9AE}" pid="9" name="ContentTypeId">
    <vt:lpwstr>0x01010069797E4C815D7D4FA176C9BE15686DAA</vt:lpwstr>
  </property>
</Properties>
</file>